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be1e1ff4bcd7c1/Desktop/ROCS/"/>
    </mc:Choice>
  </mc:AlternateContent>
  <xr:revisionPtr revIDLastSave="0" documentId="8_{74486432-9C1C-46CE-B054-9BFB5CDBE7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-23 CERT Salary Schedul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17" i="6"/>
  <c r="E16" i="6"/>
  <c r="E15" i="6"/>
  <c r="E14" i="6"/>
  <c r="E13" i="6"/>
  <c r="E12" i="6"/>
  <c r="E11" i="6"/>
  <c r="E10" i="6"/>
  <c r="E9" i="6"/>
  <c r="E8" i="6"/>
  <c r="E7" i="6"/>
  <c r="D16" i="6"/>
  <c r="D15" i="6"/>
  <c r="D14" i="6"/>
  <c r="D13" i="6"/>
  <c r="D12" i="6"/>
  <c r="D11" i="6"/>
  <c r="D10" i="6"/>
  <c r="D9" i="6"/>
  <c r="D8" i="6"/>
  <c r="D7" i="6"/>
  <c r="C15" i="6"/>
  <c r="C14" i="6"/>
  <c r="C13" i="6"/>
  <c r="C12" i="6"/>
  <c r="C11" i="6"/>
  <c r="C10" i="6"/>
  <c r="C9" i="6"/>
  <c r="C8" i="6"/>
  <c r="C7" i="6"/>
  <c r="B14" i="6"/>
  <c r="B13" i="6"/>
  <c r="B12" i="6"/>
  <c r="B11" i="6"/>
  <c r="B10" i="6"/>
  <c r="B9" i="6"/>
  <c r="B8" i="6"/>
  <c r="B7" i="6"/>
</calcChain>
</file>

<file path=xl/sharedStrings.xml><?xml version="1.0" encoding="utf-8"?>
<sst xmlns="http://schemas.openxmlformats.org/spreadsheetml/2006/main" count="102" uniqueCount="28">
  <si>
    <t>River Oak Charter School</t>
  </si>
  <si>
    <t>Column 1</t>
  </si>
  <si>
    <t>Column 2</t>
  </si>
  <si>
    <t>Column 3</t>
  </si>
  <si>
    <t>Column 4</t>
  </si>
  <si>
    <t>Column 5</t>
  </si>
  <si>
    <t>Nurse</t>
  </si>
  <si>
    <t>BA Only</t>
  </si>
  <si>
    <t>"Certificated Other"</t>
  </si>
  <si>
    <t>Hourly Rate</t>
  </si>
  <si>
    <t>x</t>
  </si>
  <si>
    <t>STEP</t>
  </si>
  <si>
    <t>BA + at least one half of a Waldorf Program or CA Credentialing Program</t>
  </si>
  <si>
    <t>BA + Waldorf Credential or CA Credential</t>
  </si>
  <si>
    <t>BA + Either Waldorf Credential or CA Credential and at least one half of the other</t>
  </si>
  <si>
    <t>BA + Both Waldorf and CA Credential</t>
  </si>
  <si>
    <t>Certificated Substitute</t>
  </si>
  <si>
    <t>Certificated Long Term Substitute</t>
  </si>
  <si>
    <t>$165 per day</t>
  </si>
  <si>
    <r>
      <t xml:space="preserve">Tutoring: $35 per hour                                                  </t>
    </r>
    <r>
      <rPr>
        <sz val="9"/>
        <color indexed="8"/>
        <rFont val="Cambria"/>
        <family val="1"/>
      </rPr>
      <t>Summer Add'l Work $25 per hour</t>
    </r>
  </si>
  <si>
    <t>effective on the 11th day</t>
  </si>
  <si>
    <t>Daily Rate based on Column 1- Step 1</t>
  </si>
  <si>
    <t>effective on the 21st day</t>
  </si>
  <si>
    <t xml:space="preserve">For the purposes of this Salary Schedule, Waldorf and CA State Credential are equal: Waldorf Prgrams are 3 Year Programs so 1/2 of a Waldorf Program is equal to 1 and 1/2 verifiable years of Waldorf and CA Credentialing Program takes 2 years to complete so 1/2 of a CA Credential is 1 year of verifiable CA Credentialing Courses.  Holding a Masters or Doctorate in any discipline adds $750.00 to annual salary.  </t>
  </si>
  <si>
    <t>$21.00 per hour</t>
  </si>
  <si>
    <t>up to 7.5 hours per day</t>
  </si>
  <si>
    <t xml:space="preserve">2022-23 Certificated Salary Schedule </t>
  </si>
  <si>
    <t>Approved by Charter Council on June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</si>
</sst>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mbri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Garamond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sz val="11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/>
    <xf numFmtId="164" fontId="8" fillId="0" borderId="0" xfId="4" applyNumberFormat="1" applyFont="1"/>
    <xf numFmtId="164" fontId="8" fillId="0" borderId="0" xfId="4" applyNumberFormat="1" applyFont="1" applyAlignment="1">
      <alignment horizontal="center"/>
    </xf>
    <xf numFmtId="0" fontId="8" fillId="0" borderId="1" xfId="0" applyFont="1" applyBorder="1"/>
    <xf numFmtId="164" fontId="8" fillId="0" borderId="1" xfId="4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164" fontId="8" fillId="5" borderId="1" xfId="4" applyNumberFormat="1" applyFont="1" applyFill="1" applyBorder="1" applyAlignment="1">
      <alignment horizontal="center" wrapText="1"/>
    </xf>
    <xf numFmtId="164" fontId="8" fillId="0" borderId="2" xfId="4" applyNumberFormat="1" applyFont="1" applyBorder="1"/>
    <xf numFmtId="164" fontId="8" fillId="0" borderId="3" xfId="4" applyNumberFormat="1" applyFont="1" applyBorder="1"/>
    <xf numFmtId="164" fontId="8" fillId="0" borderId="4" xfId="4" applyNumberFormat="1" applyFont="1" applyBorder="1"/>
    <xf numFmtId="164" fontId="11" fillId="0" borderId="0" xfId="4" applyNumberFormat="1" applyFont="1" applyAlignment="1">
      <alignment horizontal="center"/>
    </xf>
    <xf numFmtId="37" fontId="8" fillId="0" borderId="1" xfId="4" applyNumberFormat="1" applyFont="1" applyFill="1" applyBorder="1" applyAlignment="1">
      <alignment horizontal="center"/>
    </xf>
    <xf numFmtId="43" fontId="8" fillId="0" borderId="0" xfId="4" applyFont="1"/>
    <xf numFmtId="10" fontId="8" fillId="0" borderId="0" xfId="26" applyNumberFormat="1" applyFont="1" applyBorder="1" applyAlignment="1">
      <alignment horizontal="center"/>
    </xf>
    <xf numFmtId="43" fontId="8" fillId="0" borderId="1" xfId="4" applyFont="1" applyBorder="1" applyAlignment="1">
      <alignment horizontal="center"/>
    </xf>
    <xf numFmtId="164" fontId="12" fillId="0" borderId="0" xfId="4" applyNumberFormat="1" applyFont="1" applyBorder="1" applyAlignment="1">
      <alignment horizontal="left"/>
    </xf>
    <xf numFmtId="164" fontId="8" fillId="0" borderId="0" xfId="4" applyNumberFormat="1" applyFont="1" applyBorder="1"/>
    <xf numFmtId="164" fontId="8" fillId="0" borderId="8" xfId="4" applyNumberFormat="1" applyFont="1" applyBorder="1"/>
    <xf numFmtId="43" fontId="8" fillId="0" borderId="1" xfId="4" applyFont="1" applyFill="1" applyBorder="1" applyAlignment="1">
      <alignment horizontal="center"/>
    </xf>
    <xf numFmtId="164" fontId="12" fillId="0" borderId="2" xfId="4" applyNumberFormat="1" applyFont="1" applyBorder="1" applyAlignment="1">
      <alignment horizontal="center"/>
    </xf>
    <xf numFmtId="164" fontId="12" fillId="0" borderId="3" xfId="4" applyNumberFormat="1" applyFont="1" applyBorder="1" applyAlignment="1">
      <alignment horizontal="center"/>
    </xf>
    <xf numFmtId="164" fontId="12" fillId="0" borderId="4" xfId="4" applyNumberFormat="1" applyFont="1" applyBorder="1" applyAlignment="1">
      <alignment horizontal="center"/>
    </xf>
    <xf numFmtId="164" fontId="12" fillId="0" borderId="5" xfId="4" applyNumberFormat="1" applyFont="1" applyBorder="1" applyAlignment="1">
      <alignment horizontal="center"/>
    </xf>
    <xf numFmtId="164" fontId="8" fillId="0" borderId="2" xfId="4" applyNumberFormat="1" applyFont="1" applyBorder="1" applyAlignment="1">
      <alignment horizontal="center"/>
    </xf>
    <xf numFmtId="164" fontId="8" fillId="0" borderId="0" xfId="4" applyNumberFormat="1" applyFont="1" applyBorder="1" applyAlignment="1">
      <alignment horizontal="center"/>
    </xf>
    <xf numFmtId="164" fontId="12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/>
    </xf>
    <xf numFmtId="164" fontId="8" fillId="0" borderId="3" xfId="4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164" fontId="14" fillId="5" borderId="10" xfId="4" applyNumberFormat="1" applyFont="1" applyFill="1" applyBorder="1" applyAlignment="1">
      <alignment horizontal="center"/>
    </xf>
    <xf numFmtId="164" fontId="14" fillId="5" borderId="13" xfId="4" applyNumberFormat="1" applyFont="1" applyFill="1" applyBorder="1" applyAlignment="1">
      <alignment horizontal="center"/>
    </xf>
    <xf numFmtId="164" fontId="14" fillId="5" borderId="10" xfId="4" applyNumberFormat="1" applyFont="1" applyFill="1" applyBorder="1" applyAlignment="1">
      <alignment horizontal="center" wrapText="1"/>
    </xf>
    <xf numFmtId="164" fontId="14" fillId="5" borderId="11" xfId="4" applyNumberFormat="1" applyFont="1" applyFill="1" applyBorder="1" applyAlignment="1">
      <alignment horizontal="center" wrapText="1"/>
    </xf>
    <xf numFmtId="164" fontId="8" fillId="0" borderId="0" xfId="4" applyNumberFormat="1" applyFont="1" applyBorder="1" applyAlignment="1">
      <alignment horizontal="center" vertical="center" wrapText="1"/>
    </xf>
    <xf numFmtId="164" fontId="8" fillId="0" borderId="0" xfId="4" applyNumberFormat="1" applyFont="1" applyAlignment="1">
      <alignment horizontal="center" vertical="center" wrapText="1"/>
    </xf>
    <xf numFmtId="164" fontId="12" fillId="0" borderId="6" xfId="4" applyNumberFormat="1" applyFont="1" applyBorder="1" applyAlignment="1">
      <alignment horizontal="center"/>
    </xf>
    <xf numFmtId="164" fontId="12" fillId="0" borderId="7" xfId="4" applyNumberFormat="1" applyFont="1" applyBorder="1" applyAlignment="1">
      <alignment horizontal="center"/>
    </xf>
  </cellXfs>
  <cellStyles count="30">
    <cellStyle name="20% - Accent1 2" xfId="1" xr:uid="{00000000-0005-0000-0000-000000000000}"/>
    <cellStyle name="60% - Accent1 2" xfId="2" xr:uid="{00000000-0005-0000-0000-000001000000}"/>
    <cellStyle name="Accent1 2" xfId="3" xr:uid="{00000000-0005-0000-0000-000002000000}"/>
    <cellStyle name="Comma" xfId="4" builtinId="3"/>
    <cellStyle name="Comma 2" xfId="5" xr:uid="{00000000-0005-0000-0000-000004000000}"/>
    <cellStyle name="Comma 2 2" xfId="6" xr:uid="{00000000-0005-0000-0000-000005000000}"/>
    <cellStyle name="Comma 3" xfId="7" xr:uid="{00000000-0005-0000-0000-000006000000}"/>
    <cellStyle name="Comma 3 2" xfId="8" xr:uid="{00000000-0005-0000-0000-000007000000}"/>
    <cellStyle name="Comma 3 3" xfId="9" xr:uid="{00000000-0005-0000-0000-000008000000}"/>
    <cellStyle name="Comma 4" xfId="10" xr:uid="{00000000-0005-0000-0000-000009000000}"/>
    <cellStyle name="Comma 4 2" xfId="11" xr:uid="{00000000-0005-0000-0000-00000A000000}"/>
    <cellStyle name="Comma 4 3" xfId="12" xr:uid="{00000000-0005-0000-0000-00000B000000}"/>
    <cellStyle name="Comma 5" xfId="13" xr:uid="{00000000-0005-0000-0000-00000C000000}"/>
    <cellStyle name="Comma0" xfId="14" xr:uid="{00000000-0005-0000-0000-00000D000000}"/>
    <cellStyle name="Currency0" xfId="15" xr:uid="{00000000-0005-0000-0000-00000E000000}"/>
    <cellStyle name="Heading 1 2" xfId="16" xr:uid="{00000000-0005-0000-0000-00000F000000}"/>
    <cellStyle name="Normal" xfId="0" builtinId="0"/>
    <cellStyle name="Normal 2" xfId="17" xr:uid="{00000000-0005-0000-0000-000011000000}"/>
    <cellStyle name="Normal 2 2" xfId="18" xr:uid="{00000000-0005-0000-0000-000012000000}"/>
    <cellStyle name="Normal 2 2 2" xfId="19" xr:uid="{00000000-0005-0000-0000-000013000000}"/>
    <cellStyle name="Normal 3" xfId="20" xr:uid="{00000000-0005-0000-0000-000014000000}"/>
    <cellStyle name="Normal 3 2" xfId="21" xr:uid="{00000000-0005-0000-0000-000015000000}"/>
    <cellStyle name="Normal 4" xfId="22" xr:uid="{00000000-0005-0000-0000-000016000000}"/>
    <cellStyle name="Normal 5" xfId="23" xr:uid="{00000000-0005-0000-0000-000017000000}"/>
    <cellStyle name="Normal 5 2" xfId="24" xr:uid="{00000000-0005-0000-0000-000018000000}"/>
    <cellStyle name="Normal 6" xfId="25" xr:uid="{00000000-0005-0000-0000-000019000000}"/>
    <cellStyle name="Percent" xfId="26" builtinId="5"/>
    <cellStyle name="Percent 2" xfId="27" xr:uid="{00000000-0005-0000-0000-00001B000000}"/>
    <cellStyle name="Percent 2 2" xfId="28" xr:uid="{00000000-0005-0000-0000-00001C000000}"/>
    <cellStyle name="Percent 3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topLeftCell="A16" zoomScaleNormal="100" workbookViewId="0">
      <selection activeCell="F40" sqref="F40"/>
    </sheetView>
  </sheetViews>
  <sheetFormatPr defaultColWidth="9.109375" defaultRowHeight="13.8" x14ac:dyDescent="0.25"/>
  <cols>
    <col min="1" max="1" width="3.6640625" style="1" customWidth="1"/>
    <col min="2" max="7" width="18" style="2" customWidth="1"/>
    <col min="8" max="16384" width="9.109375" style="1"/>
  </cols>
  <sheetData>
    <row r="1" spans="1:9" ht="20.399999999999999" x14ac:dyDescent="0.35">
      <c r="A1" s="30" t="s">
        <v>0</v>
      </c>
      <c r="B1" s="30"/>
      <c r="C1" s="30"/>
      <c r="D1" s="30"/>
      <c r="E1" s="30"/>
      <c r="F1" s="30"/>
      <c r="G1" s="30"/>
    </row>
    <row r="2" spans="1:9" ht="15.6" thickBot="1" x14ac:dyDescent="0.3">
      <c r="A2" s="31" t="s">
        <v>26</v>
      </c>
      <c r="B2" s="31"/>
      <c r="C2" s="31"/>
      <c r="D2" s="31"/>
      <c r="E2" s="31"/>
      <c r="F2" s="31"/>
      <c r="G2" s="31"/>
    </row>
    <row r="3" spans="1:9" ht="61.5" customHeight="1" x14ac:dyDescent="0.25">
      <c r="A3" s="32" t="s">
        <v>23</v>
      </c>
      <c r="B3" s="32"/>
      <c r="C3" s="32"/>
      <c r="D3" s="32"/>
      <c r="E3" s="32"/>
      <c r="F3" s="32"/>
      <c r="G3" s="32"/>
    </row>
    <row r="4" spans="1:9" ht="23.25" customHeight="1" x14ac:dyDescent="0.25">
      <c r="B4" s="11"/>
      <c r="C4" s="11"/>
      <c r="D4" s="11"/>
      <c r="E4" s="11"/>
      <c r="F4" s="11"/>
    </row>
    <row r="5" spans="1:9" x14ac:dyDescent="0.25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9" ht="69" x14ac:dyDescent="0.25">
      <c r="A6" s="6" t="s">
        <v>11</v>
      </c>
      <c r="B6" s="7" t="s">
        <v>7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8</v>
      </c>
    </row>
    <row r="7" spans="1:9" x14ac:dyDescent="0.25">
      <c r="A7" s="4">
        <v>1</v>
      </c>
      <c r="B7" s="15">
        <f>43001.861*1.035</f>
        <v>44506.926134999994</v>
      </c>
      <c r="C7" s="15">
        <f>44179.9957*1.035</f>
        <v>45726.295549499999</v>
      </c>
      <c r="D7" s="15">
        <f>45358.1304*1.035</f>
        <v>46945.664963999996</v>
      </c>
      <c r="E7" s="15">
        <f>46536.2651*1.035</f>
        <v>48165.034378499993</v>
      </c>
      <c r="F7" s="15">
        <f>47714.3897*1.035</f>
        <v>49384.393339499999</v>
      </c>
      <c r="G7" s="12" t="s">
        <v>9</v>
      </c>
      <c r="I7" s="14"/>
    </row>
    <row r="8" spans="1:9" x14ac:dyDescent="0.25">
      <c r="A8" s="4">
        <v>2</v>
      </c>
      <c r="B8" s="15">
        <f>44179.9957*1.035</f>
        <v>45726.295549499999</v>
      </c>
      <c r="C8" s="15">
        <f>45358.1304*1.035</f>
        <v>46945.664963999996</v>
      </c>
      <c r="D8" s="15">
        <f>46536.2651*1.035</f>
        <v>48165.034378499993</v>
      </c>
      <c r="E8" s="15">
        <f>47714.3897*1.035</f>
        <v>49384.393339499999</v>
      </c>
      <c r="F8" s="15">
        <f>48892.5244*1.035</f>
        <v>50603.762753999996</v>
      </c>
      <c r="G8" s="19">
        <v>28.4315</v>
      </c>
      <c r="H8" s="13"/>
      <c r="I8" s="14"/>
    </row>
    <row r="9" spans="1:9" x14ac:dyDescent="0.25">
      <c r="A9" s="4">
        <v>3</v>
      </c>
      <c r="B9" s="15">
        <f>45358.1304*1.035</f>
        <v>46945.664963999996</v>
      </c>
      <c r="C9" s="15">
        <f>46536.2651*1.035</f>
        <v>48165.034378499993</v>
      </c>
      <c r="D9" s="15">
        <f>47714.3897*1.035</f>
        <v>49384.393339499999</v>
      </c>
      <c r="E9" s="15">
        <f>48892.5244*1.035</f>
        <v>50603.762753999996</v>
      </c>
      <c r="F9" s="15">
        <f>50070.6591*1.035</f>
        <v>51823.132168499993</v>
      </c>
      <c r="G9" s="19">
        <v>31.713999999999999</v>
      </c>
      <c r="H9" s="13"/>
      <c r="I9" s="14"/>
    </row>
    <row r="10" spans="1:9" x14ac:dyDescent="0.25">
      <c r="A10" s="4">
        <v>4</v>
      </c>
      <c r="B10" s="15">
        <f>46536.2651*1.035</f>
        <v>48165.034378499993</v>
      </c>
      <c r="C10" s="15">
        <f>47714.3897*1.035</f>
        <v>49384.393339499999</v>
      </c>
      <c r="D10" s="15">
        <f>48892.5244*1.035</f>
        <v>50603.762753999996</v>
      </c>
      <c r="E10" s="15">
        <f>50070.6591*1.035</f>
        <v>51823.132168499993</v>
      </c>
      <c r="F10" s="15">
        <f>51248.7938*1.035</f>
        <v>53042.501582999997</v>
      </c>
      <c r="G10" s="19">
        <v>33.895600000000002</v>
      </c>
      <c r="H10" s="13"/>
      <c r="I10" s="14"/>
    </row>
    <row r="11" spans="1:9" x14ac:dyDescent="0.25">
      <c r="A11" s="4">
        <v>5</v>
      </c>
      <c r="B11" s="15">
        <f>47714.3897*1.035</f>
        <v>49384.393339499999</v>
      </c>
      <c r="C11" s="15">
        <f>48892.5244*1.035</f>
        <v>50603.762753999996</v>
      </c>
      <c r="D11" s="15">
        <f>50070.6591*1.035</f>
        <v>51823.132168499993</v>
      </c>
      <c r="E11" s="15">
        <f>51248.7938*1.035</f>
        <v>53042.501582999997</v>
      </c>
      <c r="F11" s="15">
        <f>52426.9184*1.035</f>
        <v>54261.860543999996</v>
      </c>
      <c r="G11" s="19">
        <v>36.087299999999999</v>
      </c>
      <c r="H11" s="13"/>
      <c r="I11" s="14"/>
    </row>
    <row r="12" spans="1:9" x14ac:dyDescent="0.25">
      <c r="A12" s="4">
        <v>6</v>
      </c>
      <c r="B12" s="15">
        <f>48892.5244*1.035</f>
        <v>50603.762753999996</v>
      </c>
      <c r="C12" s="15">
        <f>50070.6591*1.035</f>
        <v>51823.132168499993</v>
      </c>
      <c r="D12" s="15">
        <f>51248.7938*1.035</f>
        <v>53042.501582999997</v>
      </c>
      <c r="E12" s="15">
        <f>52426.9184*1.035</f>
        <v>54261.860543999996</v>
      </c>
      <c r="F12" s="15">
        <f>53605.0531*1.035</f>
        <v>55481.229958499993</v>
      </c>
      <c r="G12" s="19">
        <v>36.087299999999999</v>
      </c>
      <c r="H12" s="13"/>
      <c r="I12" s="14"/>
    </row>
    <row r="13" spans="1:9" x14ac:dyDescent="0.25">
      <c r="A13" s="4">
        <v>7</v>
      </c>
      <c r="B13" s="15">
        <f>50070.6591*1.035</f>
        <v>51823.132168499993</v>
      </c>
      <c r="C13" s="15">
        <f>51248.7938*1.035</f>
        <v>53042.501582999997</v>
      </c>
      <c r="D13" s="15">
        <f>52426.9184*1.035</f>
        <v>54261.860543999996</v>
      </c>
      <c r="E13" s="15">
        <f>53605.0531*1.035</f>
        <v>55481.229958499993</v>
      </c>
      <c r="F13" s="15">
        <f>54783.1878*1.035</f>
        <v>56700.599372999997</v>
      </c>
      <c r="G13" s="19">
        <v>37.178100000000001</v>
      </c>
      <c r="H13" s="13"/>
      <c r="I13" s="14"/>
    </row>
    <row r="14" spans="1:9" x14ac:dyDescent="0.25">
      <c r="A14" s="4">
        <v>8</v>
      </c>
      <c r="B14" s="15">
        <f>51248.7938*1.035</f>
        <v>53042.501582999997</v>
      </c>
      <c r="C14" s="15">
        <f>52426.9184*1.035</f>
        <v>54261.860543999996</v>
      </c>
      <c r="D14" s="15">
        <f>53605.0531*1.035</f>
        <v>55481.229958499993</v>
      </c>
      <c r="E14" s="15">
        <f>54783.1878*1.035</f>
        <v>56700.599372999997</v>
      </c>
      <c r="F14" s="15">
        <f>55961.3225*1.03</f>
        <v>57640.162175000005</v>
      </c>
      <c r="G14" s="19">
        <v>37.178100000000001</v>
      </c>
      <c r="H14" s="13"/>
      <c r="I14" s="14"/>
    </row>
    <row r="15" spans="1:9" x14ac:dyDescent="0.25">
      <c r="A15" s="4">
        <v>9</v>
      </c>
      <c r="B15" s="12" t="s">
        <v>10</v>
      </c>
      <c r="C15" s="15">
        <f>53605.0531*1.035</f>
        <v>55481.229958499993</v>
      </c>
      <c r="D15" s="15">
        <f>54783.1878*1.035</f>
        <v>56700.599372999997</v>
      </c>
      <c r="E15" s="15">
        <f>55961.3225*1.035</f>
        <v>57919.968787499995</v>
      </c>
      <c r="F15" s="15">
        <f>57139.4572*1.035</f>
        <v>59139.338201999992</v>
      </c>
      <c r="G15" s="19">
        <v>38.268900000000002</v>
      </c>
      <c r="H15" s="13"/>
      <c r="I15" s="14"/>
    </row>
    <row r="16" spans="1:9" x14ac:dyDescent="0.25">
      <c r="A16" s="4">
        <v>10</v>
      </c>
      <c r="B16" s="12" t="s">
        <v>10</v>
      </c>
      <c r="C16" s="12" t="s">
        <v>10</v>
      </c>
      <c r="D16" s="15">
        <f>55961.3225*1.035</f>
        <v>57919.968787499995</v>
      </c>
      <c r="E16" s="15">
        <f>57139.4572*1.035</f>
        <v>59139.338201999992</v>
      </c>
      <c r="F16" s="15">
        <f>58317.5919*1.035</f>
        <v>60358.707616499996</v>
      </c>
      <c r="G16" s="19">
        <v>38.268900000000002</v>
      </c>
      <c r="H16" s="13"/>
      <c r="I16" s="14"/>
    </row>
    <row r="17" spans="1:9" x14ac:dyDescent="0.25">
      <c r="A17" s="4">
        <v>11</v>
      </c>
      <c r="B17" s="12" t="s">
        <v>10</v>
      </c>
      <c r="C17" s="12" t="s">
        <v>10</v>
      </c>
      <c r="D17" s="12" t="s">
        <v>10</v>
      </c>
      <c r="E17" s="15">
        <f>58317.5919*1.035</f>
        <v>60358.707616499996</v>
      </c>
      <c r="F17" s="15">
        <f>59495.7266*1.035</f>
        <v>61578.077031000001</v>
      </c>
      <c r="G17" s="19">
        <v>39.359699999999997</v>
      </c>
      <c r="H17" s="13"/>
      <c r="I17" s="14"/>
    </row>
    <row r="18" spans="1:9" x14ac:dyDescent="0.25">
      <c r="A18" s="4">
        <v>12</v>
      </c>
      <c r="B18" s="12" t="s">
        <v>10</v>
      </c>
      <c r="C18" s="12" t="s">
        <v>10</v>
      </c>
      <c r="D18" s="12" t="s">
        <v>10</v>
      </c>
      <c r="E18" s="12" t="s">
        <v>10</v>
      </c>
      <c r="F18" s="15">
        <f>60673.8613*1.035</f>
        <v>62797.446445499991</v>
      </c>
      <c r="G18" s="19">
        <v>39.359699999999997</v>
      </c>
      <c r="H18" s="13"/>
      <c r="I18" s="14"/>
    </row>
    <row r="19" spans="1:9" x14ac:dyDescent="0.25">
      <c r="A19" s="4">
        <v>13</v>
      </c>
      <c r="B19" s="12" t="s">
        <v>10</v>
      </c>
      <c r="C19" s="12" t="s">
        <v>10</v>
      </c>
      <c r="D19" s="12" t="s">
        <v>10</v>
      </c>
      <c r="E19" s="12" t="s">
        <v>10</v>
      </c>
      <c r="F19" s="15">
        <f>61851.9859*1.035</f>
        <v>64016.805406499996</v>
      </c>
      <c r="G19" s="12" t="s">
        <v>10</v>
      </c>
      <c r="I19" s="14"/>
    </row>
    <row r="20" spans="1:9" x14ac:dyDescent="0.25">
      <c r="A20" s="4">
        <v>14</v>
      </c>
      <c r="B20" s="12" t="s">
        <v>10</v>
      </c>
      <c r="C20" s="12" t="s">
        <v>10</v>
      </c>
      <c r="D20" s="12" t="s">
        <v>10</v>
      </c>
      <c r="E20" s="12" t="s">
        <v>10</v>
      </c>
      <c r="F20" s="15">
        <f>63030.1206*1.035</f>
        <v>65236.174821000001</v>
      </c>
      <c r="G20" s="12" t="s">
        <v>10</v>
      </c>
      <c r="I20" s="14"/>
    </row>
    <row r="21" spans="1:9" x14ac:dyDescent="0.25">
      <c r="A21" s="4">
        <v>15</v>
      </c>
      <c r="B21" s="12" t="s">
        <v>10</v>
      </c>
      <c r="C21" s="12" t="s">
        <v>10</v>
      </c>
      <c r="D21" s="12" t="s">
        <v>10</v>
      </c>
      <c r="E21" s="12" t="s">
        <v>10</v>
      </c>
      <c r="F21" s="15">
        <f>64208.2553*1.035</f>
        <v>66455.544235499998</v>
      </c>
      <c r="G21" s="12" t="s">
        <v>10</v>
      </c>
      <c r="I21" s="14"/>
    </row>
    <row r="22" spans="1:9" x14ac:dyDescent="0.25">
      <c r="A22" s="4">
        <v>16</v>
      </c>
      <c r="B22" s="12" t="s">
        <v>10</v>
      </c>
      <c r="C22" s="12" t="s">
        <v>10</v>
      </c>
      <c r="D22" s="12" t="s">
        <v>10</v>
      </c>
      <c r="E22" s="12" t="s">
        <v>10</v>
      </c>
      <c r="F22" s="15">
        <f>65385.9052*1.035</f>
        <v>67674.411882</v>
      </c>
      <c r="G22" s="12" t="s">
        <v>10</v>
      </c>
      <c r="I22" s="14"/>
    </row>
    <row r="23" spans="1:9" x14ac:dyDescent="0.25">
      <c r="A23" s="4">
        <v>17</v>
      </c>
      <c r="B23" s="12" t="s">
        <v>10</v>
      </c>
      <c r="C23" s="12" t="s">
        <v>10</v>
      </c>
      <c r="D23" s="12" t="s">
        <v>10</v>
      </c>
      <c r="E23" s="12" t="s">
        <v>10</v>
      </c>
      <c r="F23" s="15">
        <f>66564.04*1.035</f>
        <v>68893.781399999993</v>
      </c>
      <c r="G23" s="12" t="s">
        <v>10</v>
      </c>
      <c r="I23" s="14"/>
    </row>
    <row r="24" spans="1:9" x14ac:dyDescent="0.25">
      <c r="A24" s="4">
        <v>18</v>
      </c>
      <c r="B24" s="12" t="s">
        <v>10</v>
      </c>
      <c r="C24" s="12" t="s">
        <v>10</v>
      </c>
      <c r="D24" s="12" t="s">
        <v>10</v>
      </c>
      <c r="E24" s="12" t="s">
        <v>10</v>
      </c>
      <c r="F24" s="15">
        <f>67742.17*1.035</f>
        <v>70113.145949999991</v>
      </c>
      <c r="G24" s="12" t="s">
        <v>10</v>
      </c>
      <c r="I24" s="14"/>
    </row>
    <row r="25" spans="1:9" x14ac:dyDescent="0.25">
      <c r="A25" s="4">
        <v>19</v>
      </c>
      <c r="B25" s="12" t="s">
        <v>10</v>
      </c>
      <c r="C25" s="12" t="s">
        <v>10</v>
      </c>
      <c r="D25" s="12" t="s">
        <v>10</v>
      </c>
      <c r="E25" s="12" t="s">
        <v>10</v>
      </c>
      <c r="F25" s="15">
        <f>68920.31*1.035</f>
        <v>71332.520849999986</v>
      </c>
      <c r="G25" s="12" t="s">
        <v>10</v>
      </c>
      <c r="I25" s="14"/>
    </row>
    <row r="26" spans="1:9" x14ac:dyDescent="0.25">
      <c r="A26" s="4">
        <v>20</v>
      </c>
      <c r="B26" s="12" t="s">
        <v>10</v>
      </c>
      <c r="C26" s="12" t="s">
        <v>10</v>
      </c>
      <c r="D26" s="12" t="s">
        <v>10</v>
      </c>
      <c r="E26" s="12" t="s">
        <v>10</v>
      </c>
      <c r="F26" s="15">
        <f>70098.44*1.035</f>
        <v>72551.885399999999</v>
      </c>
      <c r="G26" s="12" t="s">
        <v>10</v>
      </c>
      <c r="I26" s="14"/>
    </row>
    <row r="27" spans="1:9" x14ac:dyDescent="0.25">
      <c r="A27" s="4">
        <v>21</v>
      </c>
      <c r="B27" s="12" t="s">
        <v>10</v>
      </c>
      <c r="C27" s="12" t="s">
        <v>10</v>
      </c>
      <c r="D27" s="12" t="s">
        <v>10</v>
      </c>
      <c r="E27" s="12" t="s">
        <v>10</v>
      </c>
      <c r="F27" s="15">
        <f>71276.58*1.035</f>
        <v>73771.260299999994</v>
      </c>
      <c r="G27" s="12" t="s">
        <v>10</v>
      </c>
      <c r="I27" s="14"/>
    </row>
    <row r="28" spans="1:9" x14ac:dyDescent="0.25">
      <c r="A28" s="4">
        <v>22</v>
      </c>
      <c r="B28" s="12" t="s">
        <v>10</v>
      </c>
      <c r="C28" s="12" t="s">
        <v>10</v>
      </c>
      <c r="D28" s="12" t="s">
        <v>10</v>
      </c>
      <c r="E28" s="12" t="s">
        <v>10</v>
      </c>
      <c r="F28" s="15">
        <f>72454.71*1.035</f>
        <v>74990.624850000007</v>
      </c>
      <c r="G28" s="12" t="s">
        <v>10</v>
      </c>
      <c r="I28" s="14"/>
    </row>
    <row r="29" spans="1:9" x14ac:dyDescent="0.25">
      <c r="A29" s="4">
        <v>23</v>
      </c>
      <c r="B29" s="12" t="s">
        <v>10</v>
      </c>
      <c r="C29" s="12" t="s">
        <v>10</v>
      </c>
      <c r="D29" s="12" t="s">
        <v>10</v>
      </c>
      <c r="E29" s="12" t="s">
        <v>10</v>
      </c>
      <c r="F29" s="15">
        <f>73632.85*1.035</f>
        <v>76209.999750000003</v>
      </c>
      <c r="G29" s="12" t="s">
        <v>10</v>
      </c>
      <c r="I29" s="14"/>
    </row>
    <row r="30" spans="1:9" x14ac:dyDescent="0.25">
      <c r="A30" s="4">
        <v>24</v>
      </c>
      <c r="B30" s="12" t="s">
        <v>10</v>
      </c>
      <c r="C30" s="12" t="s">
        <v>10</v>
      </c>
      <c r="D30" s="12" t="s">
        <v>10</v>
      </c>
      <c r="E30" s="12" t="s">
        <v>10</v>
      </c>
      <c r="F30" s="15">
        <f>74810.98*1.035</f>
        <v>77429.364299999987</v>
      </c>
      <c r="G30" s="12" t="s">
        <v>10</v>
      </c>
      <c r="I30" s="14"/>
    </row>
    <row r="31" spans="1:9" x14ac:dyDescent="0.25">
      <c r="A31" s="4">
        <v>25</v>
      </c>
      <c r="B31" s="12" t="s">
        <v>10</v>
      </c>
      <c r="C31" s="12" t="s">
        <v>10</v>
      </c>
      <c r="D31" s="12" t="s">
        <v>10</v>
      </c>
      <c r="E31" s="12" t="s">
        <v>10</v>
      </c>
      <c r="F31" s="15">
        <f>75989.12*1.035</f>
        <v>78648.739199999996</v>
      </c>
      <c r="G31" s="12" t="s">
        <v>10</v>
      </c>
      <c r="I31" s="14"/>
    </row>
    <row r="32" spans="1:9" ht="14.4" thickBot="1" x14ac:dyDescent="0.3">
      <c r="B32" s="3"/>
      <c r="C32" s="3"/>
      <c r="D32" s="3"/>
      <c r="E32" s="3"/>
      <c r="F32" s="3"/>
      <c r="G32" s="3"/>
    </row>
    <row r="33" spans="2:7" ht="40.5" customHeight="1" x14ac:dyDescent="0.25">
      <c r="B33" s="33" t="s">
        <v>16</v>
      </c>
      <c r="C33" s="34"/>
      <c r="D33" s="35" t="s">
        <v>17</v>
      </c>
      <c r="E33" s="36"/>
      <c r="F33" s="37" t="s">
        <v>19</v>
      </c>
      <c r="G33" s="38"/>
    </row>
    <row r="34" spans="2:7" x14ac:dyDescent="0.25">
      <c r="B34" s="8"/>
      <c r="C34" s="16"/>
      <c r="D34" s="8"/>
      <c r="E34" s="9"/>
      <c r="F34" s="27"/>
      <c r="G34" s="28"/>
    </row>
    <row r="35" spans="2:7" x14ac:dyDescent="0.25">
      <c r="B35" s="24" t="s">
        <v>24</v>
      </c>
      <c r="C35" s="25"/>
      <c r="D35" s="24" t="s">
        <v>18</v>
      </c>
      <c r="E35" s="29"/>
      <c r="F35" s="27"/>
      <c r="G35" s="28"/>
    </row>
    <row r="36" spans="2:7" x14ac:dyDescent="0.25">
      <c r="B36" s="24" t="s">
        <v>25</v>
      </c>
      <c r="C36" s="25"/>
      <c r="D36" s="39" t="s">
        <v>20</v>
      </c>
      <c r="E36" s="40"/>
      <c r="F36" s="27"/>
      <c r="G36" s="28"/>
    </row>
    <row r="37" spans="2:7" ht="14.25" customHeight="1" x14ac:dyDescent="0.25">
      <c r="B37" s="8"/>
      <c r="C37" s="17"/>
      <c r="D37" s="8"/>
      <c r="E37" s="9"/>
    </row>
    <row r="38" spans="2:7" ht="13.8" customHeight="1" x14ac:dyDescent="0.25">
      <c r="B38" s="8"/>
      <c r="C38" s="16"/>
      <c r="D38" s="20" t="s">
        <v>21</v>
      </c>
      <c r="E38" s="21"/>
      <c r="F38" s="26" t="s">
        <v>27</v>
      </c>
      <c r="G38" s="26"/>
    </row>
    <row r="39" spans="2:7" ht="15" customHeight="1" thickBot="1" x14ac:dyDescent="0.3">
      <c r="B39" s="10"/>
      <c r="C39" s="18"/>
      <c r="D39" s="22" t="s">
        <v>22</v>
      </c>
      <c r="E39" s="23"/>
      <c r="F39" s="26"/>
      <c r="G39" s="26"/>
    </row>
  </sheetData>
  <mergeCells count="16">
    <mergeCell ref="F34:G34"/>
    <mergeCell ref="F35:G35"/>
    <mergeCell ref="F36:G36"/>
    <mergeCell ref="D35:E35"/>
    <mergeCell ref="A1:G1"/>
    <mergeCell ref="A2:G2"/>
    <mergeCell ref="A3:G3"/>
    <mergeCell ref="B33:C33"/>
    <mergeCell ref="D33:E33"/>
    <mergeCell ref="F33:G33"/>
    <mergeCell ref="D36:E36"/>
    <mergeCell ref="D38:E38"/>
    <mergeCell ref="D39:E39"/>
    <mergeCell ref="B35:C35"/>
    <mergeCell ref="F38:G39"/>
    <mergeCell ref="B36:C36"/>
  </mergeCells>
  <printOptions horizontalCentered="1" verticalCentered="1"/>
  <pageMargins left="0.5" right="0.5" top="0.25" bottom="0.25" header="0" footer="0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2864FC654D6048977B5E58BCE8E200" ma:contentTypeVersion="10" ma:contentTypeDescription="Create a new document." ma:contentTypeScope="" ma:versionID="4239a0bee82c813d92d71c7ef4f19a15">
  <xsd:schema xmlns:xsd="http://www.w3.org/2001/XMLSchema" xmlns:xs="http://www.w3.org/2001/XMLSchema" xmlns:p="http://schemas.microsoft.com/office/2006/metadata/properties" xmlns:ns2="55ca4988-237c-443a-b31a-6e9a7d3a2f5d" targetNamespace="http://schemas.microsoft.com/office/2006/metadata/properties" ma:root="true" ma:fieldsID="d3c35bf10d2dec3ca3471722337a113a" ns2:_="">
    <xsd:import namespace="55ca4988-237c-443a-b31a-6e9a7d3a2f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a4988-237c-443a-b31a-6e9a7d3a2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4F1528-5C8D-42F3-A27C-4C0FB7574A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0F4BA2-78F2-4B18-94D3-83769A4DE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a4988-237c-443a-b31a-6e9a7d3a2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A5CD7B-0FE9-4099-83E6-44490B998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CERT Salary Schedule</vt:lpstr>
    </vt:vector>
  </TitlesOfParts>
  <Company>River Oak Charter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Conroy</dc:creator>
  <cp:lastModifiedBy>17074</cp:lastModifiedBy>
  <cp:lastPrinted>2021-05-26T16:01:14Z</cp:lastPrinted>
  <dcterms:created xsi:type="dcterms:W3CDTF">2014-04-17T21:09:25Z</dcterms:created>
  <dcterms:modified xsi:type="dcterms:W3CDTF">2022-07-25T23:00:11Z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0x010100752864FC654D6048977B5E58BCE8E200</vt:lpwstr>
  </property>
</Properties>
</file>